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b7e3a2a7531d469d/Documents/Tennis/TC Loos/Instagram/Statistiques/Nouveau barème Saison 24-25/"/>
    </mc:Choice>
  </mc:AlternateContent>
  <xr:revisionPtr revIDLastSave="1214" documentId="8_{C7D9E2D2-352A-4D75-B25B-B813071A9E43}" xr6:coauthVersionLast="47" xr6:coauthVersionMax="47" xr10:uidLastSave="{F92DE01F-B8ED-44E6-AD0E-820136EFDA5F}"/>
  <bookViews>
    <workbookView xWindow="-110" yWindow="-110" windowWidth="19420" windowHeight="11500" xr2:uid="{5F1DCA93-7182-44F4-8CBF-4DAC387CBEA3}"/>
  </bookViews>
  <sheets>
    <sheet name="Adultes" sheetId="1" r:id="rId1"/>
    <sheet name="Jeun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9" i="1"/>
  <c r="H18" i="1"/>
  <c r="H20" i="1"/>
  <c r="H21" i="1"/>
  <c r="H23" i="1"/>
  <c r="H22" i="1"/>
  <c r="H24" i="1"/>
  <c r="H25" i="1"/>
  <c r="H26" i="1"/>
  <c r="H27" i="1"/>
  <c r="H28" i="1"/>
  <c r="H29" i="1"/>
  <c r="H30" i="1"/>
  <c r="H31" i="1"/>
  <c r="H41" i="1"/>
  <c r="H32" i="1"/>
  <c r="H33" i="1"/>
  <c r="H34" i="1"/>
  <c r="H36" i="1"/>
  <c r="H40" i="1"/>
  <c r="H37" i="1"/>
  <c r="H35" i="1"/>
  <c r="H38" i="1"/>
  <c r="H39" i="1"/>
  <c r="H43" i="1"/>
  <c r="H42" i="1"/>
  <c r="H44" i="1"/>
  <c r="H46" i="1"/>
  <c r="H45" i="1"/>
  <c r="H47" i="1"/>
  <c r="H48" i="1"/>
  <c r="H49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9" i="1"/>
  <c r="G18" i="1"/>
  <c r="G20" i="1"/>
  <c r="G21" i="1"/>
  <c r="G23" i="1"/>
  <c r="G22" i="1"/>
  <c r="G24" i="1"/>
  <c r="G25" i="1"/>
  <c r="G26" i="1"/>
  <c r="G27" i="1"/>
  <c r="G28" i="1"/>
  <c r="G29" i="1"/>
  <c r="G30" i="1"/>
  <c r="G31" i="1"/>
  <c r="G41" i="1"/>
  <c r="G32" i="1"/>
  <c r="G33" i="1"/>
  <c r="G34" i="1"/>
  <c r="G36" i="1"/>
  <c r="G40" i="1"/>
  <c r="G37" i="1"/>
  <c r="G35" i="1"/>
  <c r="G38" i="1"/>
  <c r="G39" i="1"/>
  <c r="G43" i="1"/>
  <c r="G42" i="1"/>
  <c r="G44" i="1"/>
  <c r="G46" i="1"/>
  <c r="G45" i="1"/>
  <c r="G47" i="1"/>
  <c r="G48" i="1"/>
  <c r="G49" i="1"/>
  <c r="G2" i="1"/>
  <c r="H3" i="2"/>
  <c r="H5" i="2"/>
  <c r="H4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5" i="2"/>
  <c r="H26" i="2"/>
  <c r="H24" i="2"/>
  <c r="H27" i="2"/>
  <c r="H31" i="2"/>
  <c r="H28" i="2"/>
  <c r="H30" i="2"/>
  <c r="H29" i="2"/>
  <c r="H32" i="2"/>
  <c r="H33" i="2"/>
  <c r="H34" i="2"/>
  <c r="H35" i="2"/>
  <c r="H37" i="2"/>
  <c r="H36" i="2"/>
  <c r="H38" i="2"/>
  <c r="H39" i="2"/>
  <c r="H40" i="2"/>
  <c r="H2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5" i="2"/>
  <c r="G26" i="2"/>
  <c r="G24" i="2"/>
  <c r="G27" i="2"/>
  <c r="G31" i="2"/>
  <c r="G28" i="2"/>
  <c r="G30" i="2"/>
  <c r="G29" i="2"/>
  <c r="G32" i="2"/>
  <c r="G33" i="2"/>
  <c r="G34" i="2"/>
  <c r="G35" i="2"/>
  <c r="G37" i="2"/>
  <c r="G36" i="2"/>
  <c r="G38" i="2"/>
  <c r="G39" i="2"/>
  <c r="G40" i="2"/>
  <c r="G3" i="2"/>
  <c r="G5" i="2"/>
  <c r="G4" i="2"/>
  <c r="G6" i="2"/>
  <c r="G7" i="2"/>
  <c r="G8" i="2"/>
  <c r="G2" i="2"/>
  <c r="I20" i="1"/>
  <c r="J20" i="1" s="1"/>
  <c r="I12" i="1"/>
  <c r="J12" i="1" s="1"/>
  <c r="I10" i="1"/>
  <c r="I2" i="1"/>
  <c r="I7" i="1"/>
  <c r="I46" i="1"/>
  <c r="J46" i="1" s="1"/>
  <c r="I16" i="1"/>
  <c r="J16" i="1" s="1"/>
  <c r="J39" i="1"/>
  <c r="I6" i="1"/>
  <c r="J6" i="1" s="1"/>
  <c r="I3" i="1"/>
  <c r="J3" i="1" s="1"/>
  <c r="J27" i="1"/>
  <c r="I8" i="1"/>
  <c r="I2" i="2"/>
  <c r="J2" i="2" s="1"/>
  <c r="I23" i="2"/>
  <c r="J23" i="2" s="1"/>
  <c r="I21" i="2"/>
  <c r="J21" i="2" s="1"/>
  <c r="I38" i="2"/>
  <c r="J38" i="2" s="1"/>
  <c r="I9" i="1"/>
  <c r="J9" i="1" s="1"/>
  <c r="J38" i="1"/>
  <c r="J2" i="1"/>
  <c r="J43" i="1"/>
  <c r="I14" i="1"/>
  <c r="J14" i="1" s="1"/>
  <c r="I17" i="1"/>
  <c r="J24" i="2"/>
  <c r="I34" i="2"/>
  <c r="J34" i="2" s="1"/>
  <c r="I6" i="2"/>
  <c r="J6" i="2" s="1"/>
  <c r="I19" i="2"/>
  <c r="J19" i="2" s="1"/>
  <c r="J35" i="1"/>
  <c r="I48" i="1"/>
  <c r="J48" i="1" s="1"/>
  <c r="J37" i="1"/>
  <c r="I40" i="2"/>
  <c r="J40" i="2" s="1"/>
  <c r="J40" i="1"/>
  <c r="I44" i="1"/>
  <c r="J44" i="1" s="1"/>
  <c r="J29" i="2"/>
  <c r="J5" i="1"/>
  <c r="I15" i="1"/>
  <c r="J15" i="1" s="1"/>
  <c r="I17" i="2"/>
  <c r="J17" i="2" s="1"/>
  <c r="I39" i="2"/>
  <c r="J39" i="2" s="1"/>
  <c r="I7" i="2"/>
  <c r="J7" i="2" s="1"/>
  <c r="I33" i="2"/>
  <c r="J33" i="2" s="1"/>
  <c r="J37" i="2"/>
  <c r="I5" i="2"/>
  <c r="J5" i="2" s="1"/>
  <c r="I22" i="2"/>
  <c r="J22" i="2" s="1"/>
  <c r="I49" i="1"/>
  <c r="J24" i="1"/>
  <c r="I30" i="1"/>
  <c r="J30" i="1" s="1"/>
  <c r="I32" i="2"/>
  <c r="J32" i="2" s="1"/>
  <c r="I4" i="2"/>
  <c r="J4" i="2" s="1"/>
  <c r="I3" i="2"/>
  <c r="J3" i="2" s="1"/>
  <c r="I35" i="2"/>
  <c r="J35" i="2" s="1"/>
  <c r="I12" i="2"/>
  <c r="J12" i="2" s="1"/>
  <c r="I28" i="2"/>
  <c r="I20" i="2"/>
  <c r="J20" i="2" s="1"/>
  <c r="I36" i="2"/>
  <c r="J36" i="2" s="1"/>
  <c r="J25" i="2"/>
  <c r="J30" i="2"/>
  <c r="J16" i="2"/>
  <c r="J10" i="2"/>
  <c r="J28" i="2"/>
  <c r="J18" i="2"/>
  <c r="J10" i="1"/>
  <c r="J26" i="2"/>
  <c r="I8" i="2"/>
  <c r="J8" i="2" s="1"/>
  <c r="J36" i="1"/>
  <c r="J13" i="2"/>
  <c r="J11" i="1"/>
  <c r="I42" i="1"/>
  <c r="J42" i="1" s="1"/>
  <c r="I21" i="1"/>
  <c r="J21" i="1" s="1"/>
  <c r="I45" i="1"/>
  <c r="J45" i="1"/>
  <c r="J11" i="2"/>
  <c r="I18" i="1"/>
  <c r="J18" i="1" s="1"/>
  <c r="I26" i="1"/>
  <c r="J26" i="1" s="1"/>
  <c r="I47" i="1"/>
  <c r="J47" i="1" s="1"/>
  <c r="J17" i="1"/>
  <c r="J29" i="1"/>
  <c r="I28" i="1"/>
  <c r="J28" i="1" s="1"/>
  <c r="J34" i="1"/>
  <c r="J33" i="1"/>
  <c r="I23" i="1"/>
  <c r="J23" i="1" s="1"/>
  <c r="J8" i="1"/>
  <c r="J9" i="2"/>
  <c r="J7" i="1"/>
  <c r="I15" i="2"/>
  <c r="J15" i="2" s="1"/>
  <c r="I31" i="2"/>
  <c r="J31" i="2" s="1"/>
  <c r="J32" i="1"/>
  <c r="J4" i="1"/>
  <c r="J13" i="1"/>
  <c r="J49" i="1"/>
  <c r="J25" i="1"/>
  <c r="J14" i="2"/>
  <c r="J27" i="2"/>
  <c r="J31" i="1"/>
  <c r="J41" i="1"/>
  <c r="J19" i="1"/>
  <c r="J22" i="1"/>
</calcChain>
</file>

<file path=xl/sharedStrings.xml><?xml version="1.0" encoding="utf-8"?>
<sst xmlns="http://schemas.openxmlformats.org/spreadsheetml/2006/main" count="117" uniqueCount="97">
  <si>
    <t>NOM</t>
  </si>
  <si>
    <t>VS</t>
  </si>
  <si>
    <t>DS</t>
  </si>
  <si>
    <t>VD</t>
  </si>
  <si>
    <t>DD</t>
  </si>
  <si>
    <t>Points</t>
  </si>
  <si>
    <t>Lou-Anne LEMPEREUR</t>
  </si>
  <si>
    <t>Jules POIRIER</t>
  </si>
  <si>
    <t>Antoine BALDEYROU</t>
  </si>
  <si>
    <t>Pauline COURBET</t>
  </si>
  <si>
    <t>Alexis DEWULF</t>
  </si>
  <si>
    <t>Pierre DEVERLY</t>
  </si>
  <si>
    <t>Maïmouna DIOP</t>
  </si>
  <si>
    <t>Pauline BARREAU</t>
  </si>
  <si>
    <t>Timothé SOLIS</t>
  </si>
  <si>
    <t>Mathilde ANJAR</t>
  </si>
  <si>
    <t>Pierre DESCAMPS</t>
  </si>
  <si>
    <t>Benjamin DEGORRE</t>
  </si>
  <si>
    <t>Julien DELEGUE</t>
  </si>
  <si>
    <t>Quentin ROGER</t>
  </si>
  <si>
    <t>Auréline LECLERCQ</t>
  </si>
  <si>
    <t>Matéo LEMAIRE</t>
  </si>
  <si>
    <t>Benjamin LEMERET</t>
  </si>
  <si>
    <t>François BONETE</t>
  </si>
  <si>
    <t>Yannick SOLIS</t>
  </si>
  <si>
    <t>Clémentine THIRIEZ</t>
  </si>
  <si>
    <t>Rachel BARON</t>
  </si>
  <si>
    <t>Arnaud SILLY</t>
  </si>
  <si>
    <t>Serge DUBRULLE</t>
  </si>
  <si>
    <t>Jean-Paul MARQUES</t>
  </si>
  <si>
    <t>Pierre DURLIN</t>
  </si>
  <si>
    <t>Florine DEFFONTAINE</t>
  </si>
  <si>
    <t>Benedicte CHÂTEAU</t>
  </si>
  <si>
    <t>Océane VASSEUR</t>
  </si>
  <si>
    <t>Paul INCHAUSPE</t>
  </si>
  <si>
    <t>Pierre-Jérôme PAQUET</t>
  </si>
  <si>
    <t>Patrice THIBAUD</t>
  </si>
  <si>
    <t>Ludovic MERRHEIM</t>
  </si>
  <si>
    <t>Mathilde TOURNEL</t>
  </si>
  <si>
    <t>Véronique MASSART</t>
  </si>
  <si>
    <t>Alexandre ROUGIER</t>
  </si>
  <si>
    <t>Eva MARTINACHE</t>
  </si>
  <si>
    <t>Fabien VIMBERT</t>
  </si>
  <si>
    <t>Thomas MONNIER LELEU</t>
  </si>
  <si>
    <t>Fanny HOYEZ</t>
  </si>
  <si>
    <t>Maxime DUTILLIEU</t>
  </si>
  <si>
    <t>Hélène TILLIE</t>
  </si>
  <si>
    <t>Lisi DVALISHVILI</t>
  </si>
  <si>
    <t>Caroline DUBRULLE</t>
  </si>
  <si>
    <t>Mathis BLAS</t>
  </si>
  <si>
    <t>Bérangère PLANCKE</t>
  </si>
  <si>
    <t>Yassine BERTRAND</t>
  </si>
  <si>
    <t>Julien LEJOSNE</t>
  </si>
  <si>
    <t>Julien VEYRET</t>
  </si>
  <si>
    <t>Maxence DOYER</t>
  </si>
  <si>
    <t>Antonin ARNAGOL CHATAIGNER</t>
  </si>
  <si>
    <t>Gabin WEBER</t>
  </si>
  <si>
    <t>Louis CARRE</t>
  </si>
  <si>
    <t>Arthur TILLIE</t>
  </si>
  <si>
    <t>Edgar HERANT</t>
  </si>
  <si>
    <t>Maël BISIMWA</t>
  </si>
  <si>
    <t>Lyderic DUGARDIN</t>
  </si>
  <si>
    <t>Solal PARIS</t>
  </si>
  <si>
    <t>Eliott LEMERET</t>
  </si>
  <si>
    <t>Sacha LHERMITTE</t>
  </si>
  <si>
    <t>Raphaël SILLY</t>
  </si>
  <si>
    <t>Elio RASO BOQUET</t>
  </si>
  <si>
    <t>Quentin DUTHOYS</t>
  </si>
  <si>
    <t>Coraline SOUVANTHONG</t>
  </si>
  <si>
    <t>Marius LEMERET</t>
  </si>
  <si>
    <t>Vivian DACHICOURT</t>
  </si>
  <si>
    <t>Will TAHOUM</t>
  </si>
  <si>
    <t>Raphaël BOYER</t>
  </si>
  <si>
    <t>Gaspard TILLIE</t>
  </si>
  <si>
    <t>Maël LE BARZIC</t>
  </si>
  <si>
    <t>Elhya DARRAS</t>
  </si>
  <si>
    <t>Louise DUTHOIT</t>
  </si>
  <si>
    <t>Diane SANTER</t>
  </si>
  <si>
    <t>Clémence DUTHOIT</t>
  </si>
  <si>
    <t>Valentin LAMARCHE</t>
  </si>
  <si>
    <t>Léonard DEVERLY</t>
  </si>
  <si>
    <t>Noa POUCHAIN-STACHOWIAK</t>
  </si>
  <si>
    <t>Lola POUCHAIN-STACHOWIAK</t>
  </si>
  <si>
    <t>Nael HADHOUM</t>
  </si>
  <si>
    <t>Robin RENAULT</t>
  </si>
  <si>
    <t>Tim LAURIE</t>
  </si>
  <si>
    <t>Lukas SCIACCHITANO</t>
  </si>
  <si>
    <t>Andrea SERGHERAERT</t>
  </si>
  <si>
    <t>Enzo SCIACCHITANO</t>
  </si>
  <si>
    <t>Cyril STIENNE</t>
  </si>
  <si>
    <t>Tchaï SOUVANTHONG</t>
  </si>
  <si>
    <t>Remi RENAULT</t>
  </si>
  <si>
    <t>Noham HADHOUM</t>
  </si>
  <si>
    <t>Bonus/Malus</t>
  </si>
  <si>
    <t>TV</t>
  </si>
  <si>
    <t>TD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</si>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</sst>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24EA9-3FCA-4583-8259-311E4AE1121A}">
  <dimension ref="A1:J49"/>
  <sheetViews>
    <sheetView tabSelected="1" zoomScale="93" workbookViewId="0">
      <pane ySplit="1" topLeftCell="A11" activePane="bottomLeft" state="frozen"/>
      <selection pane="bottomLeft" activeCell="A30" sqref="A30"/>
    </sheetView>
  </sheetViews>
  <sheetFormatPr baseColWidth="10" defaultColWidth="11.453125" defaultRowHeight="16" x14ac:dyDescent="0.35"/>
  <cols>
    <col min="1" max="1" width="5.54296875" style="4" customWidth="1"/>
    <col min="2" max="2" width="30.7265625" style="8" customWidth="1"/>
    <col min="3" max="6" width="11.54296875" style="6"/>
    <col min="7" max="8" width="11.453125" style="6"/>
    <col min="9" max="9" width="11.54296875" style="6"/>
    <col min="10" max="10" width="11.54296875" style="2"/>
    <col min="11" max="16384" width="11.453125" style="4"/>
  </cols>
  <sheetData>
    <row r="1" spans="1:10" x14ac:dyDescent="0.35">
      <c r="B1" s="7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94</v>
      </c>
      <c r="H1" s="5" t="s">
        <v>95</v>
      </c>
      <c r="I1" s="5" t="s">
        <v>93</v>
      </c>
      <c r="J1" s="5" t="s">
        <v>5</v>
      </c>
    </row>
    <row r="2" spans="1:10" ht="18.5" x14ac:dyDescent="0.35">
      <c r="A2" s="3">
        <v>1</v>
      </c>
      <c r="B2" s="8" t="s">
        <v>6</v>
      </c>
      <c r="C2" s="6">
        <v>8</v>
      </c>
      <c r="D2" s="6">
        <v>2</v>
      </c>
      <c r="E2" s="6">
        <v>7</v>
      </c>
      <c r="F2" s="6">
        <v>0</v>
      </c>
      <c r="G2" s="6">
        <f>C2+E2</f>
        <v>15</v>
      </c>
      <c r="H2" s="6">
        <f>D2+F2</f>
        <v>2</v>
      </c>
      <c r="I2" s="6">
        <f>1.25-1+0.125</f>
        <v>0.375</v>
      </c>
      <c r="J2" s="2">
        <f>C2*2+E2+I2</f>
        <v>23.375</v>
      </c>
    </row>
    <row r="3" spans="1:10" ht="18.5" x14ac:dyDescent="0.35">
      <c r="A3" s="3">
        <v>2</v>
      </c>
      <c r="B3" s="8" t="s">
        <v>7</v>
      </c>
      <c r="C3" s="6">
        <v>6</v>
      </c>
      <c r="D3" s="6">
        <v>2</v>
      </c>
      <c r="E3" s="6">
        <v>5</v>
      </c>
      <c r="F3" s="6">
        <v>2</v>
      </c>
      <c r="G3" s="6">
        <f>C3+E3</f>
        <v>11</v>
      </c>
      <c r="H3" s="6">
        <f>D3+F3</f>
        <v>4</v>
      </c>
      <c r="I3" s="6">
        <f>0.5+0.25-0.125</f>
        <v>0.625</v>
      </c>
      <c r="J3" s="2">
        <f>C3*2+E3+I3</f>
        <v>17.625</v>
      </c>
    </row>
    <row r="4" spans="1:10" ht="18.5" x14ac:dyDescent="0.35">
      <c r="A4" s="3">
        <v>3</v>
      </c>
      <c r="B4" s="8" t="s">
        <v>8</v>
      </c>
      <c r="C4" s="6">
        <v>5</v>
      </c>
      <c r="D4" s="6">
        <v>0</v>
      </c>
      <c r="E4" s="6">
        <v>5</v>
      </c>
      <c r="F4" s="6">
        <v>1</v>
      </c>
      <c r="G4" s="6">
        <f>C4+E4</f>
        <v>10</v>
      </c>
      <c r="H4" s="6">
        <f>D4+F4</f>
        <v>1</v>
      </c>
      <c r="I4" s="6">
        <v>0.5</v>
      </c>
      <c r="J4" s="2">
        <f>C4*2+E4+I4</f>
        <v>15.5</v>
      </c>
    </row>
    <row r="5" spans="1:10" ht="18.5" x14ac:dyDescent="0.35">
      <c r="A5" s="3">
        <v>4</v>
      </c>
      <c r="B5" s="8" t="s">
        <v>9</v>
      </c>
      <c r="C5" s="6">
        <v>5</v>
      </c>
      <c r="D5" s="6">
        <v>2</v>
      </c>
      <c r="E5" s="6">
        <v>5</v>
      </c>
      <c r="F5" s="6">
        <v>1</v>
      </c>
      <c r="G5" s="6">
        <f>C5+E5</f>
        <v>10</v>
      </c>
      <c r="H5" s="6">
        <f>D5+F5</f>
        <v>3</v>
      </c>
      <c r="I5" s="6">
        <v>0</v>
      </c>
      <c r="J5" s="2">
        <f>C5*2+E5+I5</f>
        <v>15</v>
      </c>
    </row>
    <row r="6" spans="1:10" ht="18.5" x14ac:dyDescent="0.35">
      <c r="A6" s="3">
        <v>5</v>
      </c>
      <c r="B6" s="8" t="s">
        <v>10</v>
      </c>
      <c r="C6" s="6">
        <v>5</v>
      </c>
      <c r="D6" s="6">
        <v>2</v>
      </c>
      <c r="E6" s="6">
        <v>4</v>
      </c>
      <c r="F6" s="6">
        <v>1</v>
      </c>
      <c r="G6" s="6">
        <f>C6+E6</f>
        <v>9</v>
      </c>
      <c r="H6" s="6">
        <f>D6+F6</f>
        <v>3</v>
      </c>
      <c r="I6" s="6">
        <f>0.5+0.25-0.125</f>
        <v>0.625</v>
      </c>
      <c r="J6" s="2">
        <f>C6*2+E6+I6</f>
        <v>14.625</v>
      </c>
    </row>
    <row r="7" spans="1:10" ht="18.5" x14ac:dyDescent="0.35">
      <c r="A7" s="3">
        <v>6</v>
      </c>
      <c r="B7" s="8" t="s">
        <v>11</v>
      </c>
      <c r="C7" s="6">
        <v>5</v>
      </c>
      <c r="D7" s="6">
        <v>2</v>
      </c>
      <c r="E7" s="6">
        <v>5</v>
      </c>
      <c r="F7" s="6">
        <v>3</v>
      </c>
      <c r="G7" s="6">
        <f>C7+E7</f>
        <v>10</v>
      </c>
      <c r="H7" s="6">
        <f>D7+F7</f>
        <v>5</v>
      </c>
      <c r="I7" s="6">
        <f>-1-1.5</f>
        <v>-2.5</v>
      </c>
      <c r="J7" s="2">
        <f>C7*2+E7+I7</f>
        <v>12.5</v>
      </c>
    </row>
    <row r="8" spans="1:10" ht="18.5" x14ac:dyDescent="0.35">
      <c r="A8" s="3">
        <v>7</v>
      </c>
      <c r="B8" s="8" t="s">
        <v>12</v>
      </c>
      <c r="C8" s="6">
        <v>3</v>
      </c>
      <c r="D8" s="6">
        <v>0</v>
      </c>
      <c r="E8" s="6">
        <v>2</v>
      </c>
      <c r="F8" s="6">
        <v>1</v>
      </c>
      <c r="G8" s="6">
        <f>C8+E8</f>
        <v>5</v>
      </c>
      <c r="H8" s="6">
        <f>D8+F8</f>
        <v>1</v>
      </c>
      <c r="I8" s="6">
        <f>-0.125+0.75</f>
        <v>0.625</v>
      </c>
      <c r="J8" s="2">
        <f>C8*2+E8+I8</f>
        <v>8.625</v>
      </c>
    </row>
    <row r="9" spans="1:10" ht="18.5" x14ac:dyDescent="0.35">
      <c r="A9" s="3">
        <v>8</v>
      </c>
      <c r="B9" s="8" t="s">
        <v>13</v>
      </c>
      <c r="C9" s="6">
        <v>3</v>
      </c>
      <c r="D9" s="6">
        <v>0</v>
      </c>
      <c r="E9" s="6">
        <v>1</v>
      </c>
      <c r="F9" s="6">
        <v>1</v>
      </c>
      <c r="G9" s="6">
        <f>C9+E9</f>
        <v>4</v>
      </c>
      <c r="H9" s="6">
        <f>D9+F9</f>
        <v>1</v>
      </c>
      <c r="I9" s="6">
        <f>0.5+1</f>
        <v>1.5</v>
      </c>
      <c r="J9" s="2">
        <f>C9*2+E9+I9</f>
        <v>8.5</v>
      </c>
    </row>
    <row r="10" spans="1:10" ht="18.5" x14ac:dyDescent="0.35">
      <c r="A10" s="3">
        <v>9</v>
      </c>
      <c r="B10" s="8" t="s">
        <v>14</v>
      </c>
      <c r="C10" s="6">
        <v>3</v>
      </c>
      <c r="D10" s="6">
        <v>3</v>
      </c>
      <c r="E10" s="6">
        <v>1</v>
      </c>
      <c r="F10" s="6">
        <v>3</v>
      </c>
      <c r="G10" s="6">
        <f>C10+E10</f>
        <v>4</v>
      </c>
      <c r="H10" s="6">
        <f>D10+F10</f>
        <v>6</v>
      </c>
      <c r="I10" s="6">
        <f>1.25</f>
        <v>1.25</v>
      </c>
      <c r="J10" s="2">
        <f>C10*2+E10+I10</f>
        <v>8.25</v>
      </c>
    </row>
    <row r="11" spans="1:10" ht="18.5" x14ac:dyDescent="0.35">
      <c r="A11" s="3">
        <v>10</v>
      </c>
      <c r="B11" s="8" t="s">
        <v>15</v>
      </c>
      <c r="C11" s="6">
        <v>3</v>
      </c>
      <c r="D11" s="6">
        <v>3</v>
      </c>
      <c r="E11" s="6">
        <v>2</v>
      </c>
      <c r="F11" s="6">
        <v>1</v>
      </c>
      <c r="G11" s="6">
        <f>C11+E11</f>
        <v>5</v>
      </c>
      <c r="H11" s="6">
        <f>D11+F11</f>
        <v>4</v>
      </c>
      <c r="I11" s="6">
        <v>-0.125</v>
      </c>
      <c r="J11" s="2">
        <f>C11*2+E11+I11</f>
        <v>7.875</v>
      </c>
    </row>
    <row r="12" spans="1:10" ht="18.5" x14ac:dyDescent="0.35">
      <c r="A12" s="3">
        <v>11</v>
      </c>
      <c r="B12" s="8" t="s">
        <v>16</v>
      </c>
      <c r="C12" s="6">
        <v>3</v>
      </c>
      <c r="D12" s="6">
        <v>0</v>
      </c>
      <c r="E12" s="6">
        <v>0</v>
      </c>
      <c r="F12" s="6">
        <v>3</v>
      </c>
      <c r="G12" s="6">
        <f>C12+E12</f>
        <v>3</v>
      </c>
      <c r="H12" s="6">
        <f>D12+F12</f>
        <v>3</v>
      </c>
      <c r="I12" s="6">
        <f>0.75+1</f>
        <v>1.75</v>
      </c>
      <c r="J12" s="2">
        <f>C12*2+E12+I12</f>
        <v>7.75</v>
      </c>
    </row>
    <row r="13" spans="1:10" ht="18.5" x14ac:dyDescent="0.35">
      <c r="A13" s="3">
        <v>12</v>
      </c>
      <c r="B13" s="8" t="s">
        <v>17</v>
      </c>
      <c r="C13" s="6">
        <v>2</v>
      </c>
      <c r="D13" s="6">
        <v>1</v>
      </c>
      <c r="E13" s="6">
        <v>3</v>
      </c>
      <c r="F13" s="6">
        <v>3</v>
      </c>
      <c r="G13" s="6">
        <f>C13+E13</f>
        <v>5</v>
      </c>
      <c r="H13" s="6">
        <f>D13+F13</f>
        <v>4</v>
      </c>
      <c r="I13" s="6">
        <v>0.25</v>
      </c>
      <c r="J13" s="2">
        <f>C13*2+E13+I13</f>
        <v>7.25</v>
      </c>
    </row>
    <row r="14" spans="1:10" ht="18.5" x14ac:dyDescent="0.35">
      <c r="A14" s="3">
        <v>13</v>
      </c>
      <c r="B14" s="8" t="s">
        <v>18</v>
      </c>
      <c r="C14" s="6">
        <v>3</v>
      </c>
      <c r="D14" s="6">
        <v>2</v>
      </c>
      <c r="E14" s="6">
        <v>1</v>
      </c>
      <c r="F14" s="6">
        <v>0</v>
      </c>
      <c r="G14" s="6">
        <f>C14+E14</f>
        <v>4</v>
      </c>
      <c r="H14" s="6">
        <f>D14+F14</f>
        <v>2</v>
      </c>
      <c r="I14" s="6">
        <f>-1+0.25</f>
        <v>-0.75</v>
      </c>
      <c r="J14" s="2">
        <f>C14*2+E14+I14</f>
        <v>6.25</v>
      </c>
    </row>
    <row r="15" spans="1:10" ht="18.5" x14ac:dyDescent="0.35">
      <c r="A15" s="3">
        <v>14</v>
      </c>
      <c r="B15" s="8" t="s">
        <v>19</v>
      </c>
      <c r="C15" s="6">
        <v>2</v>
      </c>
      <c r="D15" s="6">
        <v>1</v>
      </c>
      <c r="E15" s="6">
        <v>0</v>
      </c>
      <c r="F15" s="6">
        <v>1</v>
      </c>
      <c r="G15" s="6">
        <f>C15+E15</f>
        <v>2</v>
      </c>
      <c r="H15" s="6">
        <f>D15+F15</f>
        <v>2</v>
      </c>
      <c r="I15" s="6">
        <f>-0.5+1.5</f>
        <v>1</v>
      </c>
      <c r="J15" s="2">
        <f>C15*2+E15+I15</f>
        <v>5</v>
      </c>
    </row>
    <row r="16" spans="1:10" ht="18.5" x14ac:dyDescent="0.35">
      <c r="A16" s="3">
        <v>15</v>
      </c>
      <c r="B16" s="8" t="s">
        <v>20</v>
      </c>
      <c r="C16" s="6">
        <v>2</v>
      </c>
      <c r="D16" s="6">
        <v>0</v>
      </c>
      <c r="E16" s="6">
        <v>0</v>
      </c>
      <c r="F16" s="6">
        <v>0</v>
      </c>
      <c r="G16" s="6">
        <f>C16+E16</f>
        <v>2</v>
      </c>
      <c r="H16" s="6">
        <f>D16+F16</f>
        <v>0</v>
      </c>
      <c r="I16" s="6">
        <f>0.25+0.25</f>
        <v>0.5</v>
      </c>
      <c r="J16" s="2">
        <f>C16*2+E16+I16</f>
        <v>4.5</v>
      </c>
    </row>
    <row r="17" spans="1:10" ht="18.5" x14ac:dyDescent="0.35">
      <c r="A17" s="3">
        <v>16</v>
      </c>
      <c r="B17" s="8" t="s">
        <v>21</v>
      </c>
      <c r="C17" s="6">
        <v>2</v>
      </c>
      <c r="D17" s="6">
        <v>3</v>
      </c>
      <c r="E17" s="6">
        <v>1</v>
      </c>
      <c r="F17" s="6">
        <v>1</v>
      </c>
      <c r="G17" s="6">
        <f>C17+E17</f>
        <v>3</v>
      </c>
      <c r="H17" s="6">
        <f>D17+F17</f>
        <v>4</v>
      </c>
      <c r="I17" s="6">
        <f>-0.25+0.5-1</f>
        <v>-0.75</v>
      </c>
      <c r="J17" s="2">
        <f>C17*2+E17+I17</f>
        <v>4.25</v>
      </c>
    </row>
    <row r="18" spans="1:10" ht="18.5" x14ac:dyDescent="0.35">
      <c r="A18" s="3">
        <v>17</v>
      </c>
      <c r="B18" s="8" t="s">
        <v>23</v>
      </c>
      <c r="C18" s="6">
        <v>1</v>
      </c>
      <c r="D18" s="6">
        <v>0</v>
      </c>
      <c r="E18" s="6">
        <v>1</v>
      </c>
      <c r="F18" s="6">
        <v>1</v>
      </c>
      <c r="G18" s="6">
        <f>C18+E18</f>
        <v>2</v>
      </c>
      <c r="H18" s="6">
        <f>D18+F18</f>
        <v>1</v>
      </c>
      <c r="I18" s="6">
        <f>0.5+0.5</f>
        <v>1</v>
      </c>
      <c r="J18" s="2">
        <f>C18*2+E18+I18</f>
        <v>4</v>
      </c>
    </row>
    <row r="19" spans="1:10" ht="18.5" x14ac:dyDescent="0.35">
      <c r="A19" s="3">
        <v>18</v>
      </c>
      <c r="B19" s="8" t="s">
        <v>22</v>
      </c>
      <c r="C19" s="6">
        <v>2</v>
      </c>
      <c r="D19" s="6">
        <v>0</v>
      </c>
      <c r="E19" s="6">
        <v>0</v>
      </c>
      <c r="F19" s="6">
        <v>0</v>
      </c>
      <c r="G19" s="6">
        <f>C19+E19</f>
        <v>2</v>
      </c>
      <c r="H19" s="6">
        <f>D19+F19</f>
        <v>0</v>
      </c>
      <c r="I19" s="6">
        <v>0</v>
      </c>
      <c r="J19" s="2">
        <f>C19*2+E19+I19</f>
        <v>4</v>
      </c>
    </row>
    <row r="20" spans="1:10" ht="18.5" x14ac:dyDescent="0.35">
      <c r="A20" s="3">
        <v>19</v>
      </c>
      <c r="B20" s="8" t="s">
        <v>24</v>
      </c>
      <c r="C20" s="6">
        <v>1</v>
      </c>
      <c r="D20" s="6">
        <v>3</v>
      </c>
      <c r="E20" s="6">
        <v>1</v>
      </c>
      <c r="F20" s="6">
        <v>1</v>
      </c>
      <c r="G20" s="6">
        <f>C20+E20</f>
        <v>2</v>
      </c>
      <c r="H20" s="6">
        <f>D20+F20</f>
        <v>4</v>
      </c>
      <c r="I20" s="6">
        <f>0.5</f>
        <v>0.5</v>
      </c>
      <c r="J20" s="2">
        <f>C20*2+E20+I20</f>
        <v>3.5</v>
      </c>
    </row>
    <row r="21" spans="1:10" ht="18.5" x14ac:dyDescent="0.35">
      <c r="A21" s="3">
        <v>20</v>
      </c>
      <c r="B21" s="8" t="s">
        <v>25</v>
      </c>
      <c r="C21" s="6">
        <v>1</v>
      </c>
      <c r="D21" s="6">
        <v>2</v>
      </c>
      <c r="E21" s="6">
        <v>1</v>
      </c>
      <c r="F21" s="6">
        <v>1</v>
      </c>
      <c r="G21" s="6">
        <f>C21+E21</f>
        <v>2</v>
      </c>
      <c r="H21" s="6">
        <f>D21+F21</f>
        <v>3</v>
      </c>
      <c r="I21" s="6">
        <f>-0.125</f>
        <v>-0.125</v>
      </c>
      <c r="J21" s="2">
        <f>C21*2+E21+I21</f>
        <v>2.875</v>
      </c>
    </row>
    <row r="22" spans="1:10" ht="18.5" x14ac:dyDescent="0.35">
      <c r="A22" s="3">
        <v>21</v>
      </c>
      <c r="B22" s="8" t="s">
        <v>27</v>
      </c>
      <c r="C22" s="6">
        <v>1</v>
      </c>
      <c r="D22" s="6">
        <v>5</v>
      </c>
      <c r="E22" s="6">
        <v>1</v>
      </c>
      <c r="F22" s="6">
        <v>5</v>
      </c>
      <c r="G22" s="6">
        <f>C22+E22</f>
        <v>2</v>
      </c>
      <c r="H22" s="6">
        <f>D22+F22</f>
        <v>10</v>
      </c>
      <c r="I22" s="6">
        <v>-0.25</v>
      </c>
      <c r="J22" s="2">
        <f>C22*2+E22+I22</f>
        <v>2.75</v>
      </c>
    </row>
    <row r="23" spans="1:10" ht="18.5" x14ac:dyDescent="0.35">
      <c r="A23" s="3">
        <v>22</v>
      </c>
      <c r="B23" s="8" t="s">
        <v>26</v>
      </c>
      <c r="C23" s="6">
        <v>1</v>
      </c>
      <c r="D23" s="6">
        <v>1</v>
      </c>
      <c r="E23" s="6">
        <v>2</v>
      </c>
      <c r="F23" s="6">
        <v>1</v>
      </c>
      <c r="G23" s="6">
        <f>C23+E23</f>
        <v>3</v>
      </c>
      <c r="H23" s="6">
        <f>D23+F23</f>
        <v>2</v>
      </c>
      <c r="I23" s="6">
        <f>-1.25</f>
        <v>-1.25</v>
      </c>
      <c r="J23" s="2">
        <f>C23*2+E23+I23</f>
        <v>2.75</v>
      </c>
    </row>
    <row r="24" spans="1:10" ht="18.5" x14ac:dyDescent="0.35">
      <c r="A24" s="3">
        <v>23</v>
      </c>
      <c r="B24" s="8" t="s">
        <v>28</v>
      </c>
      <c r="C24" s="6">
        <v>1</v>
      </c>
      <c r="D24" s="6">
        <v>1</v>
      </c>
      <c r="E24" s="6">
        <v>0</v>
      </c>
      <c r="F24" s="6">
        <v>0</v>
      </c>
      <c r="G24" s="6">
        <f>C24+E24</f>
        <v>1</v>
      </c>
      <c r="H24" s="6">
        <f>D24+F24</f>
        <v>1</v>
      </c>
      <c r="I24" s="6">
        <v>0.25</v>
      </c>
      <c r="J24" s="2">
        <f>C24*2+E24+I24</f>
        <v>2.25</v>
      </c>
    </row>
    <row r="25" spans="1:10" ht="18.5" x14ac:dyDescent="0.35">
      <c r="A25" s="3">
        <v>24</v>
      </c>
      <c r="B25" s="8" t="s">
        <v>29</v>
      </c>
      <c r="C25" s="6">
        <v>1</v>
      </c>
      <c r="D25" s="6">
        <v>2</v>
      </c>
      <c r="E25" s="6">
        <v>0</v>
      </c>
      <c r="F25" s="6">
        <v>2</v>
      </c>
      <c r="G25" s="6">
        <f>C25+E25</f>
        <v>1</v>
      </c>
      <c r="H25" s="6">
        <f>D25+F25</f>
        <v>4</v>
      </c>
      <c r="I25" s="6">
        <v>0</v>
      </c>
      <c r="J25" s="2">
        <f>C25*2+E25+I25</f>
        <v>2</v>
      </c>
    </row>
    <row r="26" spans="1:10" ht="18.5" x14ac:dyDescent="0.35">
      <c r="A26" s="3">
        <v>25</v>
      </c>
      <c r="B26" s="8" t="s">
        <v>30</v>
      </c>
      <c r="C26" s="6">
        <v>0</v>
      </c>
      <c r="D26" s="6">
        <v>4</v>
      </c>
      <c r="E26" s="6">
        <v>1</v>
      </c>
      <c r="F26" s="6">
        <v>1</v>
      </c>
      <c r="G26" s="6">
        <f>C26+E26</f>
        <v>1</v>
      </c>
      <c r="H26" s="6">
        <f>D26+F26</f>
        <v>5</v>
      </c>
      <c r="I26" s="6">
        <f>0.5</f>
        <v>0.5</v>
      </c>
      <c r="J26" s="2">
        <f>C26*2+E26+I26</f>
        <v>1.5</v>
      </c>
    </row>
    <row r="27" spans="1:10" ht="18.5" x14ac:dyDescent="0.35">
      <c r="A27" s="3">
        <v>26</v>
      </c>
      <c r="B27" s="8" t="s">
        <v>31</v>
      </c>
      <c r="C27" s="6">
        <v>0</v>
      </c>
      <c r="D27" s="6">
        <v>1</v>
      </c>
      <c r="E27" s="6">
        <v>1</v>
      </c>
      <c r="F27" s="6">
        <v>0</v>
      </c>
      <c r="G27" s="6">
        <f>C27+E27</f>
        <v>1</v>
      </c>
      <c r="H27" s="6">
        <f>D27+F27</f>
        <v>1</v>
      </c>
      <c r="I27" s="6">
        <v>0.25</v>
      </c>
      <c r="J27" s="2">
        <f>C27*2+E27+I27</f>
        <v>1.25</v>
      </c>
    </row>
    <row r="28" spans="1:10" ht="18.5" x14ac:dyDescent="0.35">
      <c r="A28" s="3">
        <v>27</v>
      </c>
      <c r="B28" s="8" t="s">
        <v>32</v>
      </c>
      <c r="C28" s="6">
        <v>0</v>
      </c>
      <c r="D28" s="6">
        <v>2</v>
      </c>
      <c r="E28" s="6">
        <v>1</v>
      </c>
      <c r="F28" s="6">
        <v>0</v>
      </c>
      <c r="G28" s="6">
        <f>C28+E28</f>
        <v>1</v>
      </c>
      <c r="H28" s="6">
        <f>D28+F28</f>
        <v>2</v>
      </c>
      <c r="I28" s="6">
        <f>-0.25-0.5</f>
        <v>-0.75</v>
      </c>
      <c r="J28" s="2">
        <f>C28*2+E28+I28</f>
        <v>0.25</v>
      </c>
    </row>
    <row r="29" spans="1:10" ht="18.5" x14ac:dyDescent="0.35">
      <c r="A29" s="3" t="s">
        <v>96</v>
      </c>
      <c r="B29" s="8" t="s">
        <v>33</v>
      </c>
      <c r="C29" s="6">
        <v>0</v>
      </c>
      <c r="D29" s="6">
        <v>2</v>
      </c>
      <c r="E29" s="6">
        <v>1</v>
      </c>
      <c r="F29" s="6">
        <v>0</v>
      </c>
      <c r="G29" s="6">
        <f>C29+E29</f>
        <v>1</v>
      </c>
      <c r="H29" s="6">
        <f>D29+F29</f>
        <v>2</v>
      </c>
      <c r="I29" s="6">
        <v>-0.75</v>
      </c>
      <c r="J29" s="2">
        <f>C29*2+E29+I29</f>
        <v>0.25</v>
      </c>
    </row>
    <row r="30" spans="1:10" ht="18.5" x14ac:dyDescent="0.35">
      <c r="A30" s="3">
        <v>29</v>
      </c>
      <c r="B30" s="8" t="s">
        <v>34</v>
      </c>
      <c r="C30" s="6">
        <v>0</v>
      </c>
      <c r="D30" s="6">
        <v>3</v>
      </c>
      <c r="E30" s="6">
        <v>1</v>
      </c>
      <c r="F30" s="6">
        <v>1</v>
      </c>
      <c r="G30" s="6">
        <f>C30+E30</f>
        <v>1</v>
      </c>
      <c r="H30" s="6">
        <f>D30+F30</f>
        <v>4</v>
      </c>
      <c r="I30" s="6">
        <f>-0.25-0.5</f>
        <v>-0.75</v>
      </c>
      <c r="J30" s="2">
        <f>C30*2+E30+I30</f>
        <v>0.25</v>
      </c>
    </row>
    <row r="31" spans="1:10" ht="18.5" x14ac:dyDescent="0.35">
      <c r="A31" s="3">
        <v>30</v>
      </c>
      <c r="B31" s="8" t="s">
        <v>35</v>
      </c>
      <c r="C31" s="6">
        <v>0</v>
      </c>
      <c r="D31" s="6">
        <v>0</v>
      </c>
      <c r="E31" s="6">
        <v>0</v>
      </c>
      <c r="F31" s="6">
        <v>1</v>
      </c>
      <c r="G31" s="6">
        <f>C31+E31</f>
        <v>0</v>
      </c>
      <c r="H31" s="6">
        <f>D31+F31</f>
        <v>1</v>
      </c>
      <c r="I31" s="6">
        <v>0</v>
      </c>
      <c r="J31" s="2">
        <f>C31*2+E31+I31</f>
        <v>0</v>
      </c>
    </row>
    <row r="32" spans="1:10" ht="18.5" x14ac:dyDescent="0.35">
      <c r="A32" s="3" t="s">
        <v>96</v>
      </c>
      <c r="B32" s="8" t="s">
        <v>37</v>
      </c>
      <c r="C32" s="6">
        <v>0</v>
      </c>
      <c r="D32" s="6">
        <v>1</v>
      </c>
      <c r="E32" s="6">
        <v>0</v>
      </c>
      <c r="F32" s="6">
        <v>0</v>
      </c>
      <c r="G32" s="6">
        <f>C32+E32</f>
        <v>0</v>
      </c>
      <c r="H32" s="6">
        <f>D32+F32</f>
        <v>1</v>
      </c>
      <c r="I32" s="6">
        <v>0</v>
      </c>
      <c r="J32" s="2">
        <f>C32*2+E32+I32</f>
        <v>0</v>
      </c>
    </row>
    <row r="33" spans="1:10" ht="18.5" x14ac:dyDescent="0.35">
      <c r="A33" s="3" t="s">
        <v>96</v>
      </c>
      <c r="B33" s="8" t="s">
        <v>38</v>
      </c>
      <c r="C33" s="6">
        <v>0</v>
      </c>
      <c r="D33" s="6">
        <v>1</v>
      </c>
      <c r="E33" s="6">
        <v>0</v>
      </c>
      <c r="F33" s="6">
        <v>0</v>
      </c>
      <c r="G33" s="6">
        <f>C33+E33</f>
        <v>0</v>
      </c>
      <c r="H33" s="6">
        <f>D33+F33</f>
        <v>1</v>
      </c>
      <c r="I33" s="6">
        <v>0</v>
      </c>
      <c r="J33" s="2">
        <f>C33*2+E33+I33</f>
        <v>0</v>
      </c>
    </row>
    <row r="34" spans="1:10" ht="18.5" x14ac:dyDescent="0.35">
      <c r="A34" s="3" t="s">
        <v>96</v>
      </c>
      <c r="B34" s="8" t="s">
        <v>39</v>
      </c>
      <c r="C34" s="6">
        <v>0</v>
      </c>
      <c r="D34" s="6">
        <v>1</v>
      </c>
      <c r="E34" s="6">
        <v>0</v>
      </c>
      <c r="F34" s="6">
        <v>0</v>
      </c>
      <c r="G34" s="6">
        <f>C34+E34</f>
        <v>0</v>
      </c>
      <c r="H34" s="6">
        <f>D34+F34</f>
        <v>1</v>
      </c>
      <c r="I34" s="6">
        <v>0</v>
      </c>
      <c r="J34" s="2">
        <f>C34*2+E34+I34</f>
        <v>0</v>
      </c>
    </row>
    <row r="35" spans="1:10" ht="18.5" x14ac:dyDescent="0.35">
      <c r="A35" s="3" t="s">
        <v>96</v>
      </c>
      <c r="B35" s="8" t="s">
        <v>43</v>
      </c>
      <c r="C35" s="6">
        <v>0</v>
      </c>
      <c r="D35" s="6">
        <v>0</v>
      </c>
      <c r="E35" s="6">
        <v>0</v>
      </c>
      <c r="F35" s="6">
        <v>1</v>
      </c>
      <c r="G35" s="6">
        <f>C35+E35</f>
        <v>0</v>
      </c>
      <c r="H35" s="6">
        <f>D35+F35</f>
        <v>1</v>
      </c>
      <c r="I35" s="6">
        <v>0</v>
      </c>
      <c r="J35" s="2">
        <f>C35*2+E35+I35</f>
        <v>0</v>
      </c>
    </row>
    <row r="36" spans="1:10" ht="18.5" x14ac:dyDescent="0.35">
      <c r="A36" s="3">
        <v>35</v>
      </c>
      <c r="B36" s="8" t="s">
        <v>40</v>
      </c>
      <c r="C36" s="6">
        <v>0</v>
      </c>
      <c r="D36" s="6">
        <v>1</v>
      </c>
      <c r="E36" s="6">
        <v>0</v>
      </c>
      <c r="F36" s="6">
        <v>1</v>
      </c>
      <c r="G36" s="6">
        <f>C36+E36</f>
        <v>0</v>
      </c>
      <c r="H36" s="6">
        <f>D36+F36</f>
        <v>2</v>
      </c>
      <c r="I36" s="6">
        <v>0</v>
      </c>
      <c r="J36" s="2">
        <f>C36*2+E36+I36</f>
        <v>0</v>
      </c>
    </row>
    <row r="37" spans="1:10" ht="18.5" x14ac:dyDescent="0.35">
      <c r="A37" s="3" t="s">
        <v>96</v>
      </c>
      <c r="B37" s="8" t="s">
        <v>42</v>
      </c>
      <c r="C37" s="6">
        <v>0</v>
      </c>
      <c r="D37" s="6">
        <v>0</v>
      </c>
      <c r="E37" s="6">
        <v>0</v>
      </c>
      <c r="F37" s="6">
        <v>2</v>
      </c>
      <c r="G37" s="6">
        <f>C37+E37</f>
        <v>0</v>
      </c>
      <c r="H37" s="6">
        <f>D37+F37</f>
        <v>2</v>
      </c>
      <c r="I37" s="6">
        <v>0</v>
      </c>
      <c r="J37" s="2">
        <f>C37*2+E37+I37</f>
        <v>0</v>
      </c>
    </row>
    <row r="38" spans="1:10" ht="18.5" x14ac:dyDescent="0.35">
      <c r="A38" s="3" t="s">
        <v>96</v>
      </c>
      <c r="B38" s="8" t="s">
        <v>44</v>
      </c>
      <c r="C38" s="6">
        <v>0</v>
      </c>
      <c r="D38" s="6">
        <v>2</v>
      </c>
      <c r="E38" s="6">
        <v>0</v>
      </c>
      <c r="F38" s="6">
        <v>0</v>
      </c>
      <c r="G38" s="6">
        <f>C38+E38</f>
        <v>0</v>
      </c>
      <c r="H38" s="6">
        <f>D38+F38</f>
        <v>2</v>
      </c>
      <c r="I38" s="6">
        <v>0</v>
      </c>
      <c r="J38" s="2">
        <f>C38*2+E38+I38</f>
        <v>0</v>
      </c>
    </row>
    <row r="39" spans="1:10" ht="18.5" x14ac:dyDescent="0.35">
      <c r="A39" s="3" t="s">
        <v>96</v>
      </c>
      <c r="B39" s="8" t="s">
        <v>45</v>
      </c>
      <c r="C39" s="6">
        <v>0</v>
      </c>
      <c r="D39" s="6">
        <v>1</v>
      </c>
      <c r="E39" s="6">
        <v>0</v>
      </c>
      <c r="F39" s="6">
        <v>1</v>
      </c>
      <c r="G39" s="6">
        <f>C39+E39</f>
        <v>0</v>
      </c>
      <c r="H39" s="6">
        <f>D39+F39</f>
        <v>2</v>
      </c>
      <c r="I39" s="6">
        <v>0</v>
      </c>
      <c r="J39" s="2">
        <f>C39*2+E39+I39</f>
        <v>0</v>
      </c>
    </row>
    <row r="40" spans="1:10" ht="18.5" x14ac:dyDescent="0.35">
      <c r="A40" s="3">
        <v>39</v>
      </c>
      <c r="B40" s="8" t="s">
        <v>41</v>
      </c>
      <c r="C40" s="6">
        <v>0</v>
      </c>
      <c r="D40" s="6">
        <v>1</v>
      </c>
      <c r="E40" s="6">
        <v>0</v>
      </c>
      <c r="F40" s="6">
        <v>2</v>
      </c>
      <c r="G40" s="6">
        <f>C40+E40</f>
        <v>0</v>
      </c>
      <c r="H40" s="6">
        <f>D40+F40</f>
        <v>3</v>
      </c>
      <c r="I40" s="6">
        <v>0</v>
      </c>
      <c r="J40" s="2">
        <f>C40*2+E40+I40</f>
        <v>0</v>
      </c>
    </row>
    <row r="41" spans="1:10" ht="18.5" x14ac:dyDescent="0.35">
      <c r="A41" s="3">
        <v>40</v>
      </c>
      <c r="B41" s="8" t="s">
        <v>36</v>
      </c>
      <c r="C41" s="6">
        <v>0</v>
      </c>
      <c r="D41" s="6">
        <v>0</v>
      </c>
      <c r="E41" s="6">
        <v>0</v>
      </c>
      <c r="F41" s="6">
        <v>4</v>
      </c>
      <c r="G41" s="6">
        <f>C41+E41</f>
        <v>0</v>
      </c>
      <c r="H41" s="6">
        <f>D41+F41</f>
        <v>4</v>
      </c>
      <c r="I41" s="6">
        <v>0</v>
      </c>
      <c r="J41" s="2">
        <f>C41*2+E41+I41</f>
        <v>0</v>
      </c>
    </row>
    <row r="42" spans="1:10" ht="18.5" x14ac:dyDescent="0.35">
      <c r="A42" s="3">
        <v>41</v>
      </c>
      <c r="B42" s="8" t="s">
        <v>47</v>
      </c>
      <c r="C42" s="6">
        <v>0</v>
      </c>
      <c r="D42" s="6">
        <v>2</v>
      </c>
      <c r="E42" s="6">
        <v>0</v>
      </c>
      <c r="F42" s="6">
        <v>1</v>
      </c>
      <c r="G42" s="6">
        <f>C42+E42</f>
        <v>0</v>
      </c>
      <c r="H42" s="6">
        <f>D42+F42</f>
        <v>3</v>
      </c>
      <c r="I42" s="6">
        <f>-0.25</f>
        <v>-0.25</v>
      </c>
      <c r="J42" s="2">
        <f>C42*2+E42+I42</f>
        <v>-0.25</v>
      </c>
    </row>
    <row r="43" spans="1:10" ht="18.5" x14ac:dyDescent="0.35">
      <c r="A43" s="3">
        <v>42</v>
      </c>
      <c r="B43" s="8" t="s">
        <v>46</v>
      </c>
      <c r="C43" s="6">
        <v>0</v>
      </c>
      <c r="D43" s="6">
        <v>3</v>
      </c>
      <c r="E43" s="6">
        <v>0</v>
      </c>
      <c r="F43" s="6">
        <v>2</v>
      </c>
      <c r="G43" s="6">
        <f>C43+E43</f>
        <v>0</v>
      </c>
      <c r="H43" s="6">
        <f>D43+F43</f>
        <v>5</v>
      </c>
      <c r="I43" s="6">
        <v>-0.25</v>
      </c>
      <c r="J43" s="2">
        <f>C43*2+E43+I43</f>
        <v>-0.25</v>
      </c>
    </row>
    <row r="44" spans="1:10" ht="18.5" x14ac:dyDescent="0.35">
      <c r="A44" s="3">
        <v>43</v>
      </c>
      <c r="B44" s="8" t="s">
        <v>48</v>
      </c>
      <c r="C44" s="6">
        <v>0</v>
      </c>
      <c r="D44" s="6">
        <v>5</v>
      </c>
      <c r="E44" s="6">
        <v>1</v>
      </c>
      <c r="F44" s="6">
        <v>1</v>
      </c>
      <c r="G44" s="6">
        <f>C44+E44</f>
        <v>1</v>
      </c>
      <c r="H44" s="6">
        <f>D44+F44</f>
        <v>6</v>
      </c>
      <c r="I44" s="6">
        <f>-1-0.25</f>
        <v>-1.25</v>
      </c>
      <c r="J44" s="2">
        <f>C44*2+E44+I44</f>
        <v>-0.25</v>
      </c>
    </row>
    <row r="45" spans="1:10" ht="18.5" x14ac:dyDescent="0.35">
      <c r="A45" s="3">
        <v>44</v>
      </c>
      <c r="B45" s="8" t="s">
        <v>50</v>
      </c>
      <c r="C45" s="6">
        <v>0</v>
      </c>
      <c r="D45" s="6">
        <v>1</v>
      </c>
      <c r="E45" s="6">
        <v>0</v>
      </c>
      <c r="F45" s="6">
        <v>2</v>
      </c>
      <c r="G45" s="6">
        <f>C45+E45</f>
        <v>0</v>
      </c>
      <c r="H45" s="6">
        <f>D45+F45</f>
        <v>3</v>
      </c>
      <c r="I45" s="6">
        <f>-0.5</f>
        <v>-0.5</v>
      </c>
      <c r="J45" s="2">
        <f>C45*2+E45+I45</f>
        <v>-0.5</v>
      </c>
    </row>
    <row r="46" spans="1:10" ht="18.5" x14ac:dyDescent="0.35">
      <c r="A46" s="3">
        <v>45</v>
      </c>
      <c r="B46" s="8" t="s">
        <v>49</v>
      </c>
      <c r="C46" s="6">
        <v>0</v>
      </c>
      <c r="D46" s="6">
        <v>4</v>
      </c>
      <c r="E46" s="6">
        <v>0</v>
      </c>
      <c r="F46" s="6">
        <v>1</v>
      </c>
      <c r="G46" s="6">
        <f>C46+E46</f>
        <v>0</v>
      </c>
      <c r="H46" s="6">
        <f>D46+F46</f>
        <v>5</v>
      </c>
      <c r="I46" s="6">
        <f>-0.5</f>
        <v>-0.5</v>
      </c>
      <c r="J46" s="2">
        <f>C46*2+E46+I46</f>
        <v>-0.5</v>
      </c>
    </row>
    <row r="47" spans="1:10" ht="18.5" x14ac:dyDescent="0.35">
      <c r="A47" s="3">
        <v>46</v>
      </c>
      <c r="B47" s="8" t="s">
        <v>51</v>
      </c>
      <c r="C47" s="6">
        <v>0</v>
      </c>
      <c r="D47" s="6">
        <v>7</v>
      </c>
      <c r="E47" s="6">
        <v>0</v>
      </c>
      <c r="F47" s="6">
        <v>1</v>
      </c>
      <c r="G47" s="6">
        <f>C47+E47</f>
        <v>0</v>
      </c>
      <c r="H47" s="6">
        <f>D47+F47</f>
        <v>8</v>
      </c>
      <c r="I47" s="6">
        <f>-0.5-0.25</f>
        <v>-0.75</v>
      </c>
      <c r="J47" s="2">
        <f>C47*2+E47+I47</f>
        <v>-0.75</v>
      </c>
    </row>
    <row r="48" spans="1:10" ht="18.5" x14ac:dyDescent="0.35">
      <c r="A48" s="3">
        <v>47</v>
      </c>
      <c r="B48" s="8" t="s">
        <v>52</v>
      </c>
      <c r="C48" s="6">
        <v>0</v>
      </c>
      <c r="D48" s="6">
        <v>4</v>
      </c>
      <c r="E48" s="6">
        <v>0</v>
      </c>
      <c r="F48" s="6">
        <v>3</v>
      </c>
      <c r="G48" s="6">
        <f>C48+E48</f>
        <v>0</v>
      </c>
      <c r="H48" s="6">
        <f>D48+F48</f>
        <v>7</v>
      </c>
      <c r="I48" s="6">
        <f>-0.5-0.25-0.25</f>
        <v>-1</v>
      </c>
      <c r="J48" s="2">
        <f>C48*2+E48+I48</f>
        <v>-1</v>
      </c>
    </row>
    <row r="49" spans="1:10" ht="18.5" x14ac:dyDescent="0.35">
      <c r="A49" s="3">
        <v>48</v>
      </c>
      <c r="B49" s="8" t="s">
        <v>53</v>
      </c>
      <c r="C49" s="6">
        <v>0</v>
      </c>
      <c r="D49" s="6">
        <v>6</v>
      </c>
      <c r="E49" s="6">
        <v>0</v>
      </c>
      <c r="F49" s="6">
        <v>0</v>
      </c>
      <c r="G49" s="6">
        <f>C49+E49</f>
        <v>0</v>
      </c>
      <c r="H49" s="6">
        <f>D49+F49</f>
        <v>6</v>
      </c>
      <c r="I49" s="6">
        <f>-0.25-1</f>
        <v>-1.25</v>
      </c>
      <c r="J49" s="2">
        <f>C49*2+E49+I49</f>
        <v>-1.25</v>
      </c>
    </row>
  </sheetData>
  <sortState xmlns:xlrd2="http://schemas.microsoft.com/office/spreadsheetml/2017/richdata2" ref="B2:J49">
    <sortCondition descending="1" ref="J2:J49"/>
    <sortCondition descending="1" ref="I2:I49"/>
    <sortCondition descending="1" ref="G2:G49"/>
    <sortCondition ref="H2:H4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95FB6-6471-4729-8F18-8ED023F9F56B}">
  <dimension ref="A1:J40"/>
  <sheetViews>
    <sheetView zoomScale="94" zoomScaleNormal="73" workbookViewId="0">
      <selection activeCell="A13" sqref="A13"/>
    </sheetView>
  </sheetViews>
  <sheetFormatPr baseColWidth="10" defaultColWidth="11.453125" defaultRowHeight="18.5" x14ac:dyDescent="0.45"/>
  <cols>
    <col min="1" max="1" width="6" style="13" customWidth="1"/>
    <col min="2" max="2" width="30.7265625" style="1" customWidth="1"/>
    <col min="3" max="6" width="11.54296875" style="1"/>
    <col min="7" max="8" width="11.453125" style="1"/>
    <col min="9" max="10" width="11.54296875" style="1"/>
  </cols>
  <sheetData>
    <row r="1" spans="1:10" x14ac:dyDescent="0.45">
      <c r="B1" s="9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94</v>
      </c>
      <c r="H1" s="10" t="s">
        <v>95</v>
      </c>
      <c r="I1" s="10" t="s">
        <v>93</v>
      </c>
      <c r="J1" s="10" t="s">
        <v>5</v>
      </c>
    </row>
    <row r="2" spans="1:10" x14ac:dyDescent="0.45">
      <c r="A2" s="13">
        <v>1</v>
      </c>
      <c r="B2" s="11" t="s">
        <v>54</v>
      </c>
      <c r="C2" s="12">
        <v>2</v>
      </c>
      <c r="D2" s="12">
        <v>1</v>
      </c>
      <c r="E2" s="12">
        <v>2</v>
      </c>
      <c r="F2" s="12">
        <v>1</v>
      </c>
      <c r="G2" s="12">
        <f>C2+E2</f>
        <v>4</v>
      </c>
      <c r="H2" s="12">
        <f>D2+F2</f>
        <v>2</v>
      </c>
      <c r="I2" s="12">
        <f>0.5-0.25-0.125+0.25</f>
        <v>0.375</v>
      </c>
      <c r="J2" s="12">
        <f>C2*2+E2+I2</f>
        <v>6.375</v>
      </c>
    </row>
    <row r="3" spans="1:10" x14ac:dyDescent="0.45">
      <c r="A3" s="13">
        <v>2</v>
      </c>
      <c r="B3" s="11" t="s">
        <v>55</v>
      </c>
      <c r="C3" s="12">
        <v>1</v>
      </c>
      <c r="D3" s="12">
        <v>1</v>
      </c>
      <c r="E3" s="12">
        <v>3</v>
      </c>
      <c r="F3" s="12">
        <v>1</v>
      </c>
      <c r="G3" s="12">
        <f>C3+E3</f>
        <v>4</v>
      </c>
      <c r="H3" s="12">
        <f>D3+F3</f>
        <v>2</v>
      </c>
      <c r="I3" s="12">
        <f>0.125+0.125+0.25</f>
        <v>0.5</v>
      </c>
      <c r="J3" s="12">
        <f>C3*2+E3+I3</f>
        <v>5.5</v>
      </c>
    </row>
    <row r="4" spans="1:10" x14ac:dyDescent="0.45">
      <c r="A4" s="13">
        <v>3</v>
      </c>
      <c r="B4" s="11" t="s">
        <v>57</v>
      </c>
      <c r="C4" s="12">
        <v>1</v>
      </c>
      <c r="D4" s="12">
        <v>2</v>
      </c>
      <c r="E4" s="12">
        <v>3</v>
      </c>
      <c r="F4" s="12">
        <v>1</v>
      </c>
      <c r="G4" s="12">
        <f>C4+E4</f>
        <v>4</v>
      </c>
      <c r="H4" s="12">
        <f>D4+F4</f>
        <v>3</v>
      </c>
      <c r="I4" s="12">
        <f>0.25+0.125</f>
        <v>0.375</v>
      </c>
      <c r="J4" s="12">
        <f>C4*2+E4+I4</f>
        <v>5.375</v>
      </c>
    </row>
    <row r="5" spans="1:10" x14ac:dyDescent="0.45">
      <c r="A5" s="13">
        <v>4</v>
      </c>
      <c r="B5" s="11" t="s">
        <v>56</v>
      </c>
      <c r="C5" s="12">
        <v>2</v>
      </c>
      <c r="D5" s="12">
        <v>2</v>
      </c>
      <c r="E5" s="12">
        <v>1</v>
      </c>
      <c r="F5" s="12">
        <v>2</v>
      </c>
      <c r="G5" s="12">
        <f>C5+E5</f>
        <v>3</v>
      </c>
      <c r="H5" s="12">
        <f>D5+F5</f>
        <v>4</v>
      </c>
      <c r="I5" s="12">
        <f>0.375</f>
        <v>0.375</v>
      </c>
      <c r="J5" s="12">
        <f>C5*2+E5+I5</f>
        <v>5.375</v>
      </c>
    </row>
    <row r="6" spans="1:10" x14ac:dyDescent="0.45">
      <c r="A6" s="13">
        <v>5</v>
      </c>
      <c r="B6" s="11" t="s">
        <v>58</v>
      </c>
      <c r="C6" s="12">
        <v>4</v>
      </c>
      <c r="D6" s="12">
        <v>3</v>
      </c>
      <c r="E6" s="12">
        <v>0</v>
      </c>
      <c r="F6" s="12">
        <v>8</v>
      </c>
      <c r="G6" s="12">
        <f>C6+E6</f>
        <v>4</v>
      </c>
      <c r="H6" s="12">
        <f>D6+F6</f>
        <v>11</v>
      </c>
      <c r="I6" s="12">
        <f>-0.25-0.25-0.125-0.25-0.25-0.25-0.5-0.25-0.5</f>
        <v>-2.625</v>
      </c>
      <c r="J6" s="12">
        <f>C6*2+E6+I6</f>
        <v>5.375</v>
      </c>
    </row>
    <row r="7" spans="1:10" x14ac:dyDescent="0.45">
      <c r="A7" s="13">
        <v>6</v>
      </c>
      <c r="B7" s="11" t="s">
        <v>59</v>
      </c>
      <c r="C7" s="12">
        <v>2</v>
      </c>
      <c r="D7" s="12">
        <v>2</v>
      </c>
      <c r="E7" s="12">
        <v>1</v>
      </c>
      <c r="F7" s="12">
        <v>2</v>
      </c>
      <c r="G7" s="12">
        <f>C7+E7</f>
        <v>3</v>
      </c>
      <c r="H7" s="12">
        <f>D7+F7</f>
        <v>4</v>
      </c>
      <c r="I7" s="12">
        <f>0.25</f>
        <v>0.25</v>
      </c>
      <c r="J7" s="12">
        <f>C7*2+E7+I7</f>
        <v>5.25</v>
      </c>
    </row>
    <row r="8" spans="1:10" x14ac:dyDescent="0.45">
      <c r="A8" s="13">
        <v>7</v>
      </c>
      <c r="B8" s="11" t="s">
        <v>60</v>
      </c>
      <c r="C8" s="12">
        <v>1</v>
      </c>
      <c r="D8" s="12">
        <v>4</v>
      </c>
      <c r="E8" s="12">
        <v>2</v>
      </c>
      <c r="F8" s="12">
        <v>1</v>
      </c>
      <c r="G8" s="12">
        <f>C8+E8</f>
        <v>3</v>
      </c>
      <c r="H8" s="12">
        <f>D8+F8</f>
        <v>5</v>
      </c>
      <c r="I8" s="12">
        <f>0.25</f>
        <v>0.25</v>
      </c>
      <c r="J8" s="12">
        <f>C8*2+E8+I8</f>
        <v>4.25</v>
      </c>
    </row>
    <row r="9" spans="1:10" x14ac:dyDescent="0.45">
      <c r="A9" s="13">
        <v>8</v>
      </c>
      <c r="B9" s="11" t="s">
        <v>61</v>
      </c>
      <c r="C9" s="12">
        <v>2</v>
      </c>
      <c r="D9" s="12">
        <v>0</v>
      </c>
      <c r="E9" s="12">
        <v>0</v>
      </c>
      <c r="F9" s="12">
        <v>2</v>
      </c>
      <c r="G9" s="12">
        <f>C9+E9</f>
        <v>2</v>
      </c>
      <c r="H9" s="12">
        <f>D9+F9</f>
        <v>2</v>
      </c>
      <c r="I9" s="12">
        <v>0.25</v>
      </c>
      <c r="J9" s="12">
        <f>C9*2+E9+I9</f>
        <v>4.25</v>
      </c>
    </row>
    <row r="10" spans="1:10" x14ac:dyDescent="0.45">
      <c r="A10" s="13">
        <v>9</v>
      </c>
      <c r="B10" s="11" t="s">
        <v>62</v>
      </c>
      <c r="C10" s="12">
        <v>1</v>
      </c>
      <c r="D10" s="12">
        <v>2</v>
      </c>
      <c r="E10" s="12">
        <v>2</v>
      </c>
      <c r="F10" s="12">
        <v>1</v>
      </c>
      <c r="G10" s="12">
        <f>C10+E10</f>
        <v>3</v>
      </c>
      <c r="H10" s="12">
        <f>D10+F10</f>
        <v>3</v>
      </c>
      <c r="I10" s="12">
        <v>0</v>
      </c>
      <c r="J10" s="12">
        <f>C10*2+E10+I10</f>
        <v>4</v>
      </c>
    </row>
    <row r="11" spans="1:10" x14ac:dyDescent="0.45">
      <c r="A11" s="13">
        <v>10</v>
      </c>
      <c r="B11" s="11" t="s">
        <v>63</v>
      </c>
      <c r="C11" s="12">
        <v>1</v>
      </c>
      <c r="D11" s="12">
        <v>1</v>
      </c>
      <c r="E11" s="12">
        <v>1</v>
      </c>
      <c r="F11" s="12">
        <v>2</v>
      </c>
      <c r="G11" s="12">
        <f>C11+E11</f>
        <v>2</v>
      </c>
      <c r="H11" s="12">
        <f>D11+F11</f>
        <v>3</v>
      </c>
      <c r="I11" s="12">
        <v>0.125</v>
      </c>
      <c r="J11" s="12">
        <f>C11*2+E11+I11</f>
        <v>3.125</v>
      </c>
    </row>
    <row r="12" spans="1:10" x14ac:dyDescent="0.45">
      <c r="A12" s="13" t="s">
        <v>96</v>
      </c>
      <c r="B12" s="11" t="s">
        <v>64</v>
      </c>
      <c r="C12" s="12">
        <v>1</v>
      </c>
      <c r="D12" s="12">
        <v>2</v>
      </c>
      <c r="E12" s="12">
        <v>1</v>
      </c>
      <c r="F12" s="12">
        <v>1</v>
      </c>
      <c r="G12" s="12">
        <f>C12+E12</f>
        <v>2</v>
      </c>
      <c r="H12" s="12">
        <f>D12+F12</f>
        <v>3</v>
      </c>
      <c r="I12" s="12">
        <f>0.125</f>
        <v>0.125</v>
      </c>
      <c r="J12" s="12">
        <f>C12*2+E12+I12</f>
        <v>3.125</v>
      </c>
    </row>
    <row r="13" spans="1:10" x14ac:dyDescent="0.45">
      <c r="A13" s="13">
        <v>12</v>
      </c>
      <c r="B13" s="11" t="s">
        <v>65</v>
      </c>
      <c r="C13" s="12">
        <v>1</v>
      </c>
      <c r="D13" s="12">
        <v>0</v>
      </c>
      <c r="E13" s="12">
        <v>1</v>
      </c>
      <c r="F13" s="12">
        <v>3</v>
      </c>
      <c r="G13" s="12">
        <f>C13+E13</f>
        <v>2</v>
      </c>
      <c r="H13" s="12">
        <f>D13+F13</f>
        <v>3</v>
      </c>
      <c r="I13" s="12">
        <v>0</v>
      </c>
      <c r="J13" s="12">
        <f>C13*2+E13+I13</f>
        <v>3</v>
      </c>
    </row>
    <row r="14" spans="1:10" x14ac:dyDescent="0.45">
      <c r="A14" s="13">
        <v>13</v>
      </c>
      <c r="B14" s="11" t="s">
        <v>66</v>
      </c>
      <c r="C14" s="12">
        <v>1</v>
      </c>
      <c r="D14" s="12">
        <v>2</v>
      </c>
      <c r="E14" s="12">
        <v>0</v>
      </c>
      <c r="F14" s="12">
        <v>1</v>
      </c>
      <c r="G14" s="12">
        <f>C14+E14</f>
        <v>1</v>
      </c>
      <c r="H14" s="12">
        <f>D14+F14</f>
        <v>3</v>
      </c>
      <c r="I14" s="12">
        <v>0.25</v>
      </c>
      <c r="J14" s="12">
        <f>C14*2+E14+I14</f>
        <v>2.25</v>
      </c>
    </row>
    <row r="15" spans="1:10" x14ac:dyDescent="0.45">
      <c r="A15" s="13">
        <v>14</v>
      </c>
      <c r="B15" s="11" t="s">
        <v>67</v>
      </c>
      <c r="C15" s="12">
        <v>1</v>
      </c>
      <c r="D15" s="12">
        <v>2</v>
      </c>
      <c r="E15" s="12">
        <v>0</v>
      </c>
      <c r="F15" s="12">
        <v>3</v>
      </c>
      <c r="G15" s="12">
        <f>C15+E15</f>
        <v>1</v>
      </c>
      <c r="H15" s="12">
        <f>D15+F15</f>
        <v>5</v>
      </c>
      <c r="I15" s="12">
        <f>0.25</f>
        <v>0.25</v>
      </c>
      <c r="J15" s="12">
        <f>C15*2+E15+I15</f>
        <v>2.25</v>
      </c>
    </row>
    <row r="16" spans="1:10" x14ac:dyDescent="0.45">
      <c r="A16" s="13">
        <v>15</v>
      </c>
      <c r="B16" s="11" t="s">
        <v>68</v>
      </c>
      <c r="C16" s="12">
        <v>1</v>
      </c>
      <c r="D16" s="12">
        <v>2</v>
      </c>
      <c r="E16" s="12">
        <v>0</v>
      </c>
      <c r="F16" s="12">
        <v>2</v>
      </c>
      <c r="G16" s="12">
        <f>C16+E16</f>
        <v>1</v>
      </c>
      <c r="H16" s="12">
        <f>D16+F16</f>
        <v>4</v>
      </c>
      <c r="I16" s="12">
        <v>-0.25</v>
      </c>
      <c r="J16" s="12">
        <f>C16*2+E16+I16</f>
        <v>1.75</v>
      </c>
    </row>
    <row r="17" spans="1:10" x14ac:dyDescent="0.45">
      <c r="A17" s="13">
        <v>16</v>
      </c>
      <c r="B17" s="11" t="s">
        <v>69</v>
      </c>
      <c r="C17" s="12">
        <v>1</v>
      </c>
      <c r="D17" s="12">
        <v>2</v>
      </c>
      <c r="E17" s="12">
        <v>0</v>
      </c>
      <c r="F17" s="12">
        <v>3</v>
      </c>
      <c r="G17" s="12">
        <f>C17+E17</f>
        <v>1</v>
      </c>
      <c r="H17" s="12">
        <f>D17+F17</f>
        <v>5</v>
      </c>
      <c r="I17" s="12">
        <f>-0.25-0.25</f>
        <v>-0.5</v>
      </c>
      <c r="J17" s="12">
        <f>C17*2+E17+I17</f>
        <v>1.5</v>
      </c>
    </row>
    <row r="18" spans="1:10" x14ac:dyDescent="0.45">
      <c r="A18" s="13">
        <v>17</v>
      </c>
      <c r="B18" s="11" t="s">
        <v>71</v>
      </c>
      <c r="C18" s="12">
        <v>0</v>
      </c>
      <c r="D18" s="12">
        <v>1</v>
      </c>
      <c r="E18" s="12">
        <v>1</v>
      </c>
      <c r="F18" s="12">
        <v>0</v>
      </c>
      <c r="G18" s="12">
        <f>C18+E18</f>
        <v>1</v>
      </c>
      <c r="H18" s="12">
        <f>D18+F18</f>
        <v>1</v>
      </c>
      <c r="I18" s="12">
        <v>0</v>
      </c>
      <c r="J18" s="12">
        <f>C18*2+E18+I18</f>
        <v>1</v>
      </c>
    </row>
    <row r="19" spans="1:10" x14ac:dyDescent="0.45">
      <c r="A19" s="13">
        <v>18</v>
      </c>
      <c r="B19" s="11" t="s">
        <v>70</v>
      </c>
      <c r="C19" s="12">
        <v>1</v>
      </c>
      <c r="D19" s="12">
        <v>4</v>
      </c>
      <c r="E19" s="12">
        <v>0</v>
      </c>
      <c r="F19" s="12">
        <v>0</v>
      </c>
      <c r="G19" s="12">
        <f>C19+E19</f>
        <v>1</v>
      </c>
      <c r="H19" s="12">
        <f>D19+F19</f>
        <v>4</v>
      </c>
      <c r="I19" s="12">
        <f>-1</f>
        <v>-1</v>
      </c>
      <c r="J19" s="12">
        <f>C19*2+E19+I19</f>
        <v>1</v>
      </c>
    </row>
    <row r="20" spans="1:10" x14ac:dyDescent="0.45">
      <c r="A20" s="13">
        <v>19</v>
      </c>
      <c r="B20" s="11" t="s">
        <v>72</v>
      </c>
      <c r="C20" s="12">
        <v>0</v>
      </c>
      <c r="D20" s="12">
        <v>0</v>
      </c>
      <c r="E20" s="12">
        <v>1</v>
      </c>
      <c r="F20" s="12">
        <v>1</v>
      </c>
      <c r="G20" s="12">
        <f>C20+E20</f>
        <v>1</v>
      </c>
      <c r="H20" s="12">
        <f>D20+F20</f>
        <v>1</v>
      </c>
      <c r="I20" s="12">
        <f>-0.125</f>
        <v>-0.125</v>
      </c>
      <c r="J20" s="12">
        <f>C20*2+E20+I20</f>
        <v>0.875</v>
      </c>
    </row>
    <row r="21" spans="1:10" x14ac:dyDescent="0.45">
      <c r="A21" s="13">
        <v>20</v>
      </c>
      <c r="B21" s="11" t="s">
        <v>73</v>
      </c>
      <c r="C21" s="12">
        <v>0</v>
      </c>
      <c r="D21" s="12">
        <v>1</v>
      </c>
      <c r="E21" s="12">
        <v>1</v>
      </c>
      <c r="F21" s="12">
        <v>1</v>
      </c>
      <c r="G21" s="12">
        <f>C21+E21</f>
        <v>1</v>
      </c>
      <c r="H21" s="12">
        <f>D21+F21</f>
        <v>2</v>
      </c>
      <c r="I21" s="12">
        <f>-0.25</f>
        <v>-0.25</v>
      </c>
      <c r="J21" s="12">
        <f>C21*2+E21+I21</f>
        <v>0.75</v>
      </c>
    </row>
    <row r="22" spans="1:10" x14ac:dyDescent="0.45">
      <c r="A22" s="13">
        <v>21</v>
      </c>
      <c r="B22" s="11" t="s">
        <v>74</v>
      </c>
      <c r="C22" s="12">
        <v>0</v>
      </c>
      <c r="D22" s="12">
        <v>2</v>
      </c>
      <c r="E22" s="12">
        <v>1</v>
      </c>
      <c r="F22" s="12">
        <v>2</v>
      </c>
      <c r="G22" s="12">
        <f>C22+E22</f>
        <v>1</v>
      </c>
      <c r="H22" s="12">
        <f>D22+F22</f>
        <v>4</v>
      </c>
      <c r="I22" s="12">
        <f>-0.5</f>
        <v>-0.5</v>
      </c>
      <c r="J22" s="12">
        <f>C22*2+E22+I22</f>
        <v>0.5</v>
      </c>
    </row>
    <row r="23" spans="1:10" x14ac:dyDescent="0.45">
      <c r="A23" s="13">
        <v>22</v>
      </c>
      <c r="B23" s="11" t="s">
        <v>75</v>
      </c>
      <c r="C23" s="12">
        <v>0</v>
      </c>
      <c r="D23" s="12">
        <v>3</v>
      </c>
      <c r="E23" s="12">
        <v>1</v>
      </c>
      <c r="F23" s="12">
        <v>0</v>
      </c>
      <c r="G23" s="12">
        <f>C23+E23</f>
        <v>1</v>
      </c>
      <c r="H23" s="12">
        <f>D23+F23</f>
        <v>3</v>
      </c>
      <c r="I23" s="12">
        <f>-0.5-0.25+0.125</f>
        <v>-0.625</v>
      </c>
      <c r="J23" s="12">
        <f>C23*2+E23+I23</f>
        <v>0.375</v>
      </c>
    </row>
    <row r="24" spans="1:10" x14ac:dyDescent="0.45">
      <c r="A24" s="13">
        <v>23</v>
      </c>
      <c r="B24" s="11" t="s">
        <v>78</v>
      </c>
      <c r="C24" s="12">
        <v>0</v>
      </c>
      <c r="D24" s="12">
        <v>0</v>
      </c>
      <c r="E24" s="12">
        <v>0</v>
      </c>
      <c r="F24" s="12">
        <v>1</v>
      </c>
      <c r="G24" s="12">
        <f>C24+E24</f>
        <v>0</v>
      </c>
      <c r="H24" s="12">
        <f>D24+F24</f>
        <v>1</v>
      </c>
      <c r="I24" s="12">
        <v>0</v>
      </c>
      <c r="J24" s="12">
        <f>C24*2+E24+I24</f>
        <v>0</v>
      </c>
    </row>
    <row r="25" spans="1:10" x14ac:dyDescent="0.45">
      <c r="A25" s="13">
        <v>24</v>
      </c>
      <c r="B25" s="11" t="s">
        <v>76</v>
      </c>
      <c r="C25" s="12">
        <v>0</v>
      </c>
      <c r="D25" s="12">
        <v>1</v>
      </c>
      <c r="E25" s="12">
        <v>0</v>
      </c>
      <c r="F25" s="12">
        <v>1</v>
      </c>
      <c r="G25" s="12">
        <f>C25+E25</f>
        <v>0</v>
      </c>
      <c r="H25" s="12">
        <f>D25+F25</f>
        <v>2</v>
      </c>
      <c r="I25" s="12">
        <v>0</v>
      </c>
      <c r="J25" s="12">
        <f>C25*2+E25+I25</f>
        <v>0</v>
      </c>
    </row>
    <row r="26" spans="1:10" x14ac:dyDescent="0.45">
      <c r="A26" s="13" t="s">
        <v>96</v>
      </c>
      <c r="B26" s="11" t="s">
        <v>77</v>
      </c>
      <c r="C26" s="12">
        <v>0</v>
      </c>
      <c r="D26" s="12">
        <v>1</v>
      </c>
      <c r="E26" s="12">
        <v>0</v>
      </c>
      <c r="F26" s="12">
        <v>1</v>
      </c>
      <c r="G26" s="12">
        <f>C26+E26</f>
        <v>0</v>
      </c>
      <c r="H26" s="12">
        <f>D26+F26</f>
        <v>2</v>
      </c>
      <c r="I26" s="12">
        <v>0</v>
      </c>
      <c r="J26" s="12">
        <f>C26*2+E26+I26</f>
        <v>0</v>
      </c>
    </row>
    <row r="27" spans="1:10" x14ac:dyDescent="0.45">
      <c r="A27" s="13">
        <v>26</v>
      </c>
      <c r="B27" s="11" t="s">
        <v>79</v>
      </c>
      <c r="C27" s="12">
        <v>0</v>
      </c>
      <c r="D27" s="12">
        <v>2</v>
      </c>
      <c r="E27" s="12">
        <v>0</v>
      </c>
      <c r="F27" s="12">
        <v>3</v>
      </c>
      <c r="G27" s="12">
        <f>C27+E27</f>
        <v>0</v>
      </c>
      <c r="H27" s="12">
        <f>D27+F27</f>
        <v>5</v>
      </c>
      <c r="I27" s="12">
        <v>-0.125</v>
      </c>
      <c r="J27" s="12">
        <f>C27*2+E27+I27</f>
        <v>-0.125</v>
      </c>
    </row>
    <row r="28" spans="1:10" x14ac:dyDescent="0.45">
      <c r="A28" s="13">
        <v>27</v>
      </c>
      <c r="B28" s="11" t="s">
        <v>81</v>
      </c>
      <c r="C28" s="12">
        <v>0</v>
      </c>
      <c r="D28" s="12">
        <v>1</v>
      </c>
      <c r="E28" s="12">
        <v>0</v>
      </c>
      <c r="F28" s="12">
        <v>0</v>
      </c>
      <c r="G28" s="12">
        <f>C28+E28</f>
        <v>0</v>
      </c>
      <c r="H28" s="12">
        <f>D28+F28</f>
        <v>1</v>
      </c>
      <c r="I28" s="12">
        <f>-0.25</f>
        <v>-0.25</v>
      </c>
      <c r="J28" s="12">
        <f>C28*2+E28+I28</f>
        <v>-0.25</v>
      </c>
    </row>
    <row r="29" spans="1:10" x14ac:dyDescent="0.45">
      <c r="A29" s="13" t="s">
        <v>96</v>
      </c>
      <c r="B29" s="11" t="s">
        <v>83</v>
      </c>
      <c r="C29" s="12">
        <v>0</v>
      </c>
      <c r="D29" s="12">
        <v>1</v>
      </c>
      <c r="E29" s="12">
        <v>0</v>
      </c>
      <c r="F29" s="12">
        <v>0</v>
      </c>
      <c r="G29" s="12">
        <f>C29+E29</f>
        <v>0</v>
      </c>
      <c r="H29" s="12">
        <f>D29+F29</f>
        <v>1</v>
      </c>
      <c r="I29" s="12">
        <v>-0.25</v>
      </c>
      <c r="J29" s="12">
        <f>C29*2+E29+I29</f>
        <v>-0.25</v>
      </c>
    </row>
    <row r="30" spans="1:10" x14ac:dyDescent="0.45">
      <c r="A30" s="13">
        <v>29</v>
      </c>
      <c r="B30" s="11" t="s">
        <v>82</v>
      </c>
      <c r="C30" s="12">
        <v>0</v>
      </c>
      <c r="D30" s="12">
        <v>1</v>
      </c>
      <c r="E30" s="12">
        <v>0</v>
      </c>
      <c r="F30" s="12">
        <v>1</v>
      </c>
      <c r="G30" s="12">
        <f>C30+E30</f>
        <v>0</v>
      </c>
      <c r="H30" s="12">
        <f>D30+F30</f>
        <v>2</v>
      </c>
      <c r="I30" s="12">
        <v>-0.25</v>
      </c>
      <c r="J30" s="12">
        <f>C30*2+E30+I30</f>
        <v>-0.25</v>
      </c>
    </row>
    <row r="31" spans="1:10" x14ac:dyDescent="0.45">
      <c r="A31" s="13">
        <v>30</v>
      </c>
      <c r="B31" s="11" t="s">
        <v>80</v>
      </c>
      <c r="C31" s="12">
        <v>0</v>
      </c>
      <c r="D31" s="12">
        <v>2</v>
      </c>
      <c r="E31" s="12">
        <v>0</v>
      </c>
      <c r="F31" s="12">
        <v>4</v>
      </c>
      <c r="G31" s="12">
        <f>C31+E31</f>
        <v>0</v>
      </c>
      <c r="H31" s="12">
        <f>D31+F31</f>
        <v>6</v>
      </c>
      <c r="I31" s="12">
        <f>-0.25</f>
        <v>-0.25</v>
      </c>
      <c r="J31" s="12">
        <f>C31*2+E31+I31</f>
        <v>-0.25</v>
      </c>
    </row>
    <row r="32" spans="1:10" x14ac:dyDescent="0.45">
      <c r="A32" s="13">
        <v>31</v>
      </c>
      <c r="B32" s="11" t="s">
        <v>84</v>
      </c>
      <c r="C32" s="12">
        <v>0</v>
      </c>
      <c r="D32" s="12">
        <v>1</v>
      </c>
      <c r="E32" s="12">
        <v>0</v>
      </c>
      <c r="F32" s="12">
        <v>2</v>
      </c>
      <c r="G32" s="12">
        <f>C32+E32</f>
        <v>0</v>
      </c>
      <c r="H32" s="12">
        <f>D32+F32</f>
        <v>3</v>
      </c>
      <c r="I32" s="12">
        <f>-0.25-0.125</f>
        <v>-0.375</v>
      </c>
      <c r="J32" s="12">
        <f>C32*2+E32+I32</f>
        <v>-0.375</v>
      </c>
    </row>
    <row r="33" spans="1:10" x14ac:dyDescent="0.45">
      <c r="A33" s="13">
        <v>32</v>
      </c>
      <c r="B33" s="11" t="s">
        <v>86</v>
      </c>
      <c r="C33" s="12">
        <v>0</v>
      </c>
      <c r="D33" s="12">
        <v>1</v>
      </c>
      <c r="E33" s="12">
        <v>0</v>
      </c>
      <c r="F33" s="12">
        <v>6</v>
      </c>
      <c r="G33" s="12">
        <f>C33+E33</f>
        <v>0</v>
      </c>
      <c r="H33" s="12">
        <f>D33+F33</f>
        <v>7</v>
      </c>
      <c r="I33" s="12">
        <f>-0.25-0.125</f>
        <v>-0.375</v>
      </c>
      <c r="J33" s="12">
        <f>C33*2+E33+I33</f>
        <v>-0.375</v>
      </c>
    </row>
    <row r="34" spans="1:10" x14ac:dyDescent="0.45">
      <c r="A34" s="13">
        <v>33</v>
      </c>
      <c r="B34" s="11" t="s">
        <v>85</v>
      </c>
      <c r="C34" s="12">
        <v>1</v>
      </c>
      <c r="D34" s="12">
        <v>5</v>
      </c>
      <c r="E34" s="12">
        <v>0</v>
      </c>
      <c r="F34" s="12">
        <v>5</v>
      </c>
      <c r="G34" s="12">
        <f>C34+E34</f>
        <v>1</v>
      </c>
      <c r="H34" s="12">
        <f>D34+F34</f>
        <v>10</v>
      </c>
      <c r="I34" s="12">
        <f>-0.5-0.125-0.25-1-0.5</f>
        <v>-2.375</v>
      </c>
      <c r="J34" s="12">
        <f>C34*2+E34+I34</f>
        <v>-0.375</v>
      </c>
    </row>
    <row r="35" spans="1:10" x14ac:dyDescent="0.45">
      <c r="A35" s="13">
        <v>34</v>
      </c>
      <c r="B35" s="11" t="s">
        <v>87</v>
      </c>
      <c r="C35" s="12">
        <v>0</v>
      </c>
      <c r="D35" s="12">
        <v>2</v>
      </c>
      <c r="E35" s="12">
        <v>0</v>
      </c>
      <c r="F35" s="12">
        <v>1</v>
      </c>
      <c r="G35" s="12">
        <f>C35+E35</f>
        <v>0</v>
      </c>
      <c r="H35" s="12">
        <f>D35+F35</f>
        <v>3</v>
      </c>
      <c r="I35" s="12">
        <f>-0.25-0.25</f>
        <v>-0.5</v>
      </c>
      <c r="J35" s="12">
        <f>C35*2+E35+I35</f>
        <v>-0.5</v>
      </c>
    </row>
    <row r="36" spans="1:10" x14ac:dyDescent="0.45">
      <c r="A36" s="13" t="s">
        <v>96</v>
      </c>
      <c r="B36" s="11" t="s">
        <v>89</v>
      </c>
      <c r="C36" s="12">
        <v>0</v>
      </c>
      <c r="D36" s="12">
        <v>1</v>
      </c>
      <c r="E36" s="12">
        <v>0</v>
      </c>
      <c r="F36" s="12">
        <v>2</v>
      </c>
      <c r="G36" s="12">
        <f>C36+E36</f>
        <v>0</v>
      </c>
      <c r="H36" s="12">
        <f>D36+F36</f>
        <v>3</v>
      </c>
      <c r="I36" s="12">
        <f>-0.25-0.25</f>
        <v>-0.5</v>
      </c>
      <c r="J36" s="12">
        <f>C36*2+E36+I36</f>
        <v>-0.5</v>
      </c>
    </row>
    <row r="37" spans="1:10" x14ac:dyDescent="0.45">
      <c r="A37" s="13">
        <v>36</v>
      </c>
      <c r="B37" s="11" t="s">
        <v>88</v>
      </c>
      <c r="C37" s="12">
        <v>0</v>
      </c>
      <c r="D37" s="12">
        <v>3</v>
      </c>
      <c r="E37" s="12">
        <v>0</v>
      </c>
      <c r="F37" s="12">
        <v>3</v>
      </c>
      <c r="G37" s="12">
        <f>C37+E37</f>
        <v>0</v>
      </c>
      <c r="H37" s="12">
        <f>D37+F37</f>
        <v>6</v>
      </c>
      <c r="I37" s="12">
        <v>-0.5</v>
      </c>
      <c r="J37" s="12">
        <f>C37*2+E37+I37</f>
        <v>-0.5</v>
      </c>
    </row>
    <row r="38" spans="1:10" x14ac:dyDescent="0.45">
      <c r="A38" s="13">
        <v>37</v>
      </c>
      <c r="B38" s="11" t="s">
        <v>90</v>
      </c>
      <c r="C38" s="12">
        <v>0</v>
      </c>
      <c r="D38" s="12">
        <v>2</v>
      </c>
      <c r="E38" s="12">
        <v>0</v>
      </c>
      <c r="F38" s="12">
        <v>1</v>
      </c>
      <c r="G38" s="12">
        <f>C38+E38</f>
        <v>0</v>
      </c>
      <c r="H38" s="12">
        <f>D38+F38</f>
        <v>3</v>
      </c>
      <c r="I38" s="12">
        <f>-0.125-0.5</f>
        <v>-0.625</v>
      </c>
      <c r="J38" s="12">
        <f>C38*2+E38+I38</f>
        <v>-0.625</v>
      </c>
    </row>
    <row r="39" spans="1:10" x14ac:dyDescent="0.45">
      <c r="A39" s="13">
        <v>38</v>
      </c>
      <c r="B39" s="11" t="s">
        <v>91</v>
      </c>
      <c r="C39" s="12">
        <v>0</v>
      </c>
      <c r="D39" s="12">
        <v>3</v>
      </c>
      <c r="E39" s="12">
        <v>0</v>
      </c>
      <c r="F39" s="12">
        <v>2</v>
      </c>
      <c r="G39" s="12">
        <f>C39+E39</f>
        <v>0</v>
      </c>
      <c r="H39" s="12">
        <f>D39+F39</f>
        <v>5</v>
      </c>
      <c r="I39" s="12">
        <f>-0.25-0.125-0.25</f>
        <v>-0.625</v>
      </c>
      <c r="J39" s="12">
        <f>C39*2+E39+I39</f>
        <v>-0.625</v>
      </c>
    </row>
    <row r="40" spans="1:10" x14ac:dyDescent="0.45">
      <c r="A40" s="13">
        <v>39</v>
      </c>
      <c r="B40" s="11" t="s">
        <v>92</v>
      </c>
      <c r="C40" s="12">
        <v>0</v>
      </c>
      <c r="D40" s="12">
        <v>5</v>
      </c>
      <c r="E40" s="12">
        <v>0</v>
      </c>
      <c r="F40" s="12">
        <v>3</v>
      </c>
      <c r="G40" s="12">
        <f>C40+E40</f>
        <v>0</v>
      </c>
      <c r="H40" s="12">
        <f>D40+F40</f>
        <v>8</v>
      </c>
      <c r="I40" s="12">
        <f>-0.25-0.25-0.25</f>
        <v>-0.75</v>
      </c>
      <c r="J40" s="12">
        <f>C40*2+E40+I40</f>
        <v>-0.75</v>
      </c>
    </row>
  </sheetData>
  <sortState xmlns:xlrd2="http://schemas.microsoft.com/office/spreadsheetml/2017/richdata2" ref="B2:J40">
    <sortCondition descending="1" ref="J2:J40"/>
    <sortCondition descending="1" ref="I2:I40"/>
    <sortCondition descending="1" ref="G2:G40"/>
    <sortCondition ref="H2:H4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Adultes</vt:lpstr>
      <vt:lpstr>Jeunes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Jules POIRIER</dc:creator>
  <cp:keywords/>
  <dc:description/>
  <cp:lastModifiedBy>Jules POIRIER</cp:lastModifiedBy>
  <cp:revision/>
  <dcterms:created xsi:type="dcterms:W3CDTF">2025-06-03T22:27:19Z</dcterms:created>
  <dcterms:modified xsi:type="dcterms:W3CDTF">2025-08-26T10:42:09Z</dcterms:modified>
  <cp:category/>
  <cp:contentStatus/>
</cp:coreProperties>
</file>